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410" yWindow="570" windowWidth="13245" windowHeight="8565"/>
  </bookViews>
  <sheets>
    <sheet name="american Option Pricer" sheetId="8" r:id="rId1"/>
  </sheets>
  <externalReferences>
    <externalReference r:id="rId2"/>
  </externalReferences>
  <definedNames>
    <definedName name="BLACK_SCHOLES">[1]data!$B$14</definedName>
  </definedNames>
  <calcPr calcId="145621"/>
</workbook>
</file>

<file path=xl/calcChain.xml><?xml version="1.0" encoding="utf-8"?>
<calcChain xmlns="http://schemas.openxmlformats.org/spreadsheetml/2006/main">
  <c r="C17" i="8" l="1"/>
  <c r="C13" i="8" s="1"/>
  <c r="C38" i="8"/>
  <c r="D6" i="8"/>
  <c r="D42" i="8"/>
  <c r="D35" i="8"/>
  <c r="C33" i="8"/>
  <c r="D38" i="8"/>
  <c r="D7" i="8"/>
  <c r="C36" i="8"/>
  <c r="C39" i="8" s="1"/>
  <c r="D33" i="8"/>
  <c r="D49" i="8"/>
  <c r="D28" i="8"/>
  <c r="C34" i="8"/>
  <c r="C37" i="8" s="1"/>
  <c r="D37" i="8"/>
  <c r="D34" i="8"/>
  <c r="C40" i="8"/>
  <c r="D39" i="8"/>
  <c r="C26" i="8"/>
  <c r="D26" i="8" s="1"/>
  <c r="D40" i="8"/>
  <c r="J49" i="8"/>
  <c r="I36" i="8"/>
  <c r="J35" i="8"/>
  <c r="I17" i="8" l="1"/>
  <c r="J6" i="8"/>
  <c r="J42" i="8"/>
  <c r="J7" i="8"/>
  <c r="I33" i="8"/>
  <c r="I34" i="8" s="1"/>
  <c r="I37" i="8" s="1"/>
  <c r="J33" i="8"/>
  <c r="I13" i="8" l="1"/>
  <c r="J28" i="8"/>
  <c r="I38" i="8"/>
  <c r="J34" i="8"/>
  <c r="J38" i="8"/>
  <c r="I39" i="8"/>
  <c r="I40" i="8" s="1"/>
  <c r="J39" i="8"/>
  <c r="J37" i="8"/>
  <c r="J40" i="8"/>
  <c r="I26" i="8"/>
  <c r="J26" i="8" l="1"/>
</calcChain>
</file>

<file path=xl/sharedStrings.xml><?xml version="1.0" encoding="utf-8"?>
<sst xmlns="http://schemas.openxmlformats.org/spreadsheetml/2006/main" count="65" uniqueCount="34">
  <si>
    <t>Actual/365 (Fixed)</t>
  </si>
  <si>
    <t>Vanilla</t>
  </si>
  <si>
    <t>CALL</t>
  </si>
  <si>
    <t>Evaluation Date</t>
  </si>
  <si>
    <t>Holiday Calendar</t>
  </si>
  <si>
    <t>TARGET</t>
  </si>
  <si>
    <t>Volatility</t>
  </si>
  <si>
    <t>Day Counter</t>
  </si>
  <si>
    <t>Volatility Type</t>
  </si>
  <si>
    <t>Spot</t>
  </si>
  <si>
    <t>Risk-free rate</t>
  </si>
  <si>
    <t>Dividend yield</t>
  </si>
  <si>
    <t>Payoff Type</t>
  </si>
  <si>
    <t>Option Type</t>
  </si>
  <si>
    <t>Exercise</t>
  </si>
  <si>
    <t>Strike</t>
  </si>
  <si>
    <t>ADGAPA</t>
  </si>
  <si>
    <t>Pricing Method</t>
  </si>
  <si>
    <t>Strike Type Object</t>
  </si>
  <si>
    <t>Set engine</t>
  </si>
  <si>
    <t>Option Value</t>
  </si>
  <si>
    <t>Stoch. Process/BS formula</t>
  </si>
  <si>
    <t>Pricing Engine Object</t>
  </si>
  <si>
    <t>Option parameters</t>
  </si>
  <si>
    <t>Calendar parameters</t>
  </si>
  <si>
    <t>Calculation parameters</t>
  </si>
  <si>
    <t>Required QuantLibXL Objects</t>
  </si>
  <si>
    <t>America Exercise Object</t>
  </si>
  <si>
    <t>Engine Type</t>
  </si>
  <si>
    <t>FDA</t>
  </si>
  <si>
    <t>American Option Object</t>
  </si>
  <si>
    <t>Dividend Table</t>
  </si>
  <si>
    <t>Pricing with "DividendVanillaOption". Problem with Engine type</t>
  </si>
  <si>
    <t>Pricing with "VanillaOption". Price is 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</si>
</sst>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color rgb="FFFF0000"/>
      <name val="Arial"/>
      <family val="2"/>
    </font>
    <font>
      <b/>
      <i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2" fillId="0" borderId="3" xfId="0" applyFont="1" applyBorder="1"/>
    <xf numFmtId="0" fontId="0" fillId="0" borderId="4" xfId="0" applyBorder="1"/>
    <xf numFmtId="0" fontId="2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0" fillId="0" borderId="0" xfId="0" applyAlignment="1">
      <alignment horizontal="center"/>
    </xf>
    <xf numFmtId="0" fontId="2" fillId="5" borderId="3" xfId="0" applyFont="1" applyFill="1" applyBorder="1"/>
    <xf numFmtId="0" fontId="2" fillId="3" borderId="5" xfId="0" applyFont="1" applyFill="1" applyBorder="1"/>
    <xf numFmtId="14" fontId="0" fillId="0" borderId="4" xfId="0" applyNumberFormat="1" applyBorder="1" applyAlignment="1">
      <alignment horizontal="center"/>
    </xf>
    <xf numFmtId="0" fontId="2" fillId="4" borderId="5" xfId="0" applyFont="1" applyFill="1" applyBorder="1"/>
    <xf numFmtId="0" fontId="3" fillId="2" borderId="1" xfId="1" applyBorder="1"/>
    <xf numFmtId="0" fontId="3" fillId="2" borderId="2" xfId="1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2" fillId="6" borderId="3" xfId="0" applyFont="1" applyFill="1" applyBorder="1"/>
    <xf numFmtId="0" fontId="5" fillId="6" borderId="4" xfId="0" applyFont="1" applyFill="1" applyBorder="1" applyAlignment="1">
      <alignment horizontal="center"/>
    </xf>
    <xf numFmtId="0" fontId="5" fillId="5" borderId="4" xfId="0" applyFont="1" applyFill="1" applyBorder="1"/>
    <xf numFmtId="0" fontId="5" fillId="3" borderId="6" xfId="0" applyNumberFormat="1" applyFont="1" applyFill="1" applyBorder="1"/>
    <xf numFmtId="0" fontId="5" fillId="4" borderId="6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0" fontId="2" fillId="0" borderId="4" xfId="0" applyFont="1" applyBorder="1"/>
    <xf numFmtId="16" fontId="0" fillId="0" borderId="9" xfId="0" applyNumberFormat="1" applyBorder="1"/>
    <xf numFmtId="0" fontId="0" fillId="0" borderId="9" xfId="0" applyBorder="1"/>
    <xf numFmtId="0" fontId="2" fillId="0" borderId="7" xfId="0" applyFont="1" applyBorder="1"/>
    <xf numFmtId="0" fontId="2" fillId="0" borderId="8" xfId="0" applyFont="1" applyBorder="1"/>
    <xf numFmtId="0" fontId="0" fillId="0" borderId="0" xfId="0" applyBorder="1"/>
    <xf numFmtId="16" fontId="0" fillId="0" borderId="0" xfId="0" applyNumberFormat="1" applyBorder="1"/>
    <xf numFmtId="0" fontId="0" fillId="7" borderId="0" xfId="0" applyFill="1"/>
  </cellXfs>
  <cellStyles count="2">
    <cellStyle name="Accent4" xfId="1" builtinId="4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201;douard/Documents/Visual%20Studio%202010/Quantlib/QuantLibXL/Workbooks/StandaloneExamples/option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ample"/>
      <sheetName val="vanilla"/>
      <sheetName val="options"/>
      <sheetName val="data"/>
      <sheetName val="utilities"/>
    </sheetNames>
    <sheetDataSet>
      <sheetData sheetId="0"/>
      <sheetData sheetId="1"/>
      <sheetData sheetId="2"/>
      <sheetData sheetId="3">
        <row r="14">
          <cell r="B14" t="str">
            <v>blackscholes1#0001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3:J49"/>
  <sheetViews>
    <sheetView showGridLines="0" tabSelected="1" zoomScale="80" zoomScaleNormal="80" workbookViewId="0">
      <selection activeCell="D26" sqref="D26"/>
    </sheetView>
  </sheetViews>
  <sheetFormatPr defaultColWidth="11.42578125" defaultRowHeight="12.75" x14ac:dyDescent="0.2"/>
  <cols>
    <col min="1" max="1" width="4.85546875" customWidth="1"/>
    <col min="2" max="2" width="25.42578125" customWidth="1"/>
    <col min="3" max="3" width="19.5703125" bestFit="1" customWidth="1"/>
    <col min="4" max="4" width="16.28515625" bestFit="1" customWidth="1"/>
    <col min="5" max="5" width="16.28515625" customWidth="1"/>
    <col min="6" max="6" width="4.140625" style="32" customWidth="1"/>
    <col min="8" max="8" width="25.42578125" customWidth="1"/>
    <col min="9" max="9" width="18.42578125" bestFit="1" customWidth="1"/>
    <col min="10" max="10" width="34.28515625" bestFit="1" customWidth="1"/>
  </cols>
  <sheetData>
    <row r="3" spans="2:10" x14ac:dyDescent="0.2">
      <c r="B3" s="1" t="s">
        <v>33</v>
      </c>
      <c r="H3" s="1" t="s">
        <v>32</v>
      </c>
    </row>
    <row r="5" spans="2:10" ht="13.5" thickBot="1" x14ac:dyDescent="0.25">
      <c r="B5" s="1"/>
      <c r="H5" s="1"/>
    </row>
    <row r="6" spans="2:10" ht="15" x14ac:dyDescent="0.25">
      <c r="B6" s="12" t="s">
        <v>23</v>
      </c>
      <c r="C6" s="13"/>
      <c r="D6" t="str">
        <f>_xll.qlVersion()</f>
        <v>1.4.1</v>
      </c>
      <c r="H6" s="12" t="s">
        <v>23</v>
      </c>
      <c r="I6" s="13"/>
      <c r="J6" t="str">
        <f>_xll.qlVersion()</f>
        <v>1.4.1</v>
      </c>
    </row>
    <row r="7" spans="2:10" x14ac:dyDescent="0.2">
      <c r="B7" s="17" t="s">
        <v>13</v>
      </c>
      <c r="C7" s="18" t="s">
        <v>2</v>
      </c>
      <c r="D7" t="str">
        <f>_xll.qlxlVersion()</f>
        <v>QuantLibXL 1.4.0</v>
      </c>
      <c r="H7" s="17" t="s">
        <v>13</v>
      </c>
      <c r="I7" s="18" t="s">
        <v>2</v>
      </c>
      <c r="J7" t="str">
        <f>_xll.qlxlVersion()</f>
        <v>QuantLibXL 1.4.0</v>
      </c>
    </row>
    <row r="8" spans="2:10" x14ac:dyDescent="0.2">
      <c r="B8" s="2" t="s">
        <v>15</v>
      </c>
      <c r="C8" s="22">
        <v>80</v>
      </c>
      <c r="H8" s="2" t="s">
        <v>15</v>
      </c>
      <c r="I8" s="22">
        <v>80</v>
      </c>
    </row>
    <row r="9" spans="2:10" x14ac:dyDescent="0.2">
      <c r="B9" s="2" t="s">
        <v>9</v>
      </c>
      <c r="C9" s="22">
        <v>81</v>
      </c>
      <c r="H9" s="2" t="s">
        <v>9</v>
      </c>
      <c r="I9" s="22">
        <v>81</v>
      </c>
    </row>
    <row r="10" spans="2:10" x14ac:dyDescent="0.2">
      <c r="B10" s="2" t="s">
        <v>10</v>
      </c>
      <c r="C10" s="22">
        <v>0.06</v>
      </c>
      <c r="H10" s="2" t="s">
        <v>10</v>
      </c>
      <c r="I10" s="22">
        <v>0.06</v>
      </c>
    </row>
    <row r="11" spans="2:10" x14ac:dyDescent="0.2">
      <c r="B11" s="2" t="s">
        <v>11</v>
      </c>
      <c r="C11" s="22">
        <v>0.01</v>
      </c>
      <c r="H11" s="2" t="s">
        <v>11</v>
      </c>
      <c r="I11" s="22">
        <v>0.01</v>
      </c>
    </row>
    <row r="12" spans="2:10" x14ac:dyDescent="0.2">
      <c r="B12" s="2" t="s">
        <v>6</v>
      </c>
      <c r="C12" s="23">
        <v>0.3</v>
      </c>
      <c r="H12" s="2" t="s">
        <v>6</v>
      </c>
      <c r="I12" s="23">
        <v>0.3</v>
      </c>
    </row>
    <row r="13" spans="2:10" ht="13.5" thickBot="1" x14ac:dyDescent="0.25">
      <c r="B13" s="4" t="s">
        <v>14</v>
      </c>
      <c r="C13" s="24">
        <f ca="1">C17+180</f>
        <v>42038</v>
      </c>
      <c r="H13" s="4" t="s">
        <v>14</v>
      </c>
      <c r="I13" s="24">
        <f ca="1">I17+180</f>
        <v>42038</v>
      </c>
    </row>
    <row r="14" spans="2:10" x14ac:dyDescent="0.2">
      <c r="C14" s="7"/>
      <c r="I14" s="7"/>
    </row>
    <row r="15" spans="2:10" ht="13.5" thickBot="1" x14ac:dyDescent="0.25">
      <c r="C15" s="7"/>
      <c r="I15" s="7"/>
    </row>
    <row r="16" spans="2:10" ht="15" x14ac:dyDescent="0.25">
      <c r="B16" s="12" t="s">
        <v>25</v>
      </c>
      <c r="C16" s="13"/>
      <c r="H16" s="12" t="s">
        <v>25</v>
      </c>
      <c r="I16" s="13"/>
    </row>
    <row r="17" spans="2:10" x14ac:dyDescent="0.2">
      <c r="B17" s="2" t="s">
        <v>3</v>
      </c>
      <c r="C17" s="10">
        <f ca="1">TODAY()</f>
        <v>41858</v>
      </c>
      <c r="H17" s="2" t="s">
        <v>3</v>
      </c>
      <c r="I17" s="10">
        <f ca="1">TODAY()</f>
        <v>41858</v>
      </c>
    </row>
    <row r="18" spans="2:10" ht="13.5" thickBot="1" x14ac:dyDescent="0.25">
      <c r="B18" s="11" t="s">
        <v>17</v>
      </c>
      <c r="C18" s="21" t="s">
        <v>16</v>
      </c>
      <c r="H18" s="11" t="s">
        <v>17</v>
      </c>
      <c r="I18" s="21" t="s">
        <v>16</v>
      </c>
    </row>
    <row r="20" spans="2:10" ht="13.5" thickBot="1" x14ac:dyDescent="0.25"/>
    <row r="21" spans="2:10" ht="15" x14ac:dyDescent="0.25">
      <c r="B21" s="12" t="s">
        <v>24</v>
      </c>
      <c r="C21" s="13"/>
      <c r="H21" s="12" t="s">
        <v>24</v>
      </c>
      <c r="I21" s="13"/>
    </row>
    <row r="22" spans="2:10" x14ac:dyDescent="0.2">
      <c r="B22" s="8" t="s">
        <v>4</v>
      </c>
      <c r="C22" s="19" t="s">
        <v>5</v>
      </c>
      <c r="H22" s="8" t="s">
        <v>4</v>
      </c>
      <c r="I22" s="19" t="s">
        <v>5</v>
      </c>
    </row>
    <row r="23" spans="2:10" ht="13.5" thickBot="1" x14ac:dyDescent="0.25">
      <c r="B23" s="9" t="s">
        <v>7</v>
      </c>
      <c r="C23" s="20" t="s">
        <v>0</v>
      </c>
      <c r="H23" s="9" t="s">
        <v>7</v>
      </c>
      <c r="I23" s="20" t="s">
        <v>0</v>
      </c>
    </row>
    <row r="25" spans="2:10" ht="13.5" thickBot="1" x14ac:dyDescent="0.25"/>
    <row r="26" spans="2:10" ht="13.5" thickBot="1" x14ac:dyDescent="0.25">
      <c r="B26" s="5" t="s">
        <v>20</v>
      </c>
      <c r="C26" s="6">
        <f ca="1">_xll.qlInstrumentNPV(C39,C40)</f>
        <v>8.2078839760268565</v>
      </c>
      <c r="D26" t="str">
        <f ca="1">_xll.ohRangeRetrieveError(C26)</f>
        <v/>
      </c>
      <c r="H26" s="5" t="s">
        <v>20</v>
      </c>
      <c r="I26" s="6" t="e">
        <f ca="1">_xll.qlInstrumentNPV(I39,I40)</f>
        <v>#NUM!</v>
      </c>
      <c r="J26" t="str">
        <f ca="1">_xll.ohRangeRetrieveError(I26)</f>
        <v>qlInstrumentNPV - wrong engine type</v>
      </c>
    </row>
    <row r="27" spans="2:10" ht="13.5" thickBot="1" x14ac:dyDescent="0.25"/>
    <row r="28" spans="2:10" ht="13.5" thickBot="1" x14ac:dyDescent="0.25">
      <c r="B28" s="28" t="s">
        <v>28</v>
      </c>
      <c r="C28" s="29" t="s">
        <v>29</v>
      </c>
      <c r="D28" t="str">
        <f>_xll.ohRangeRetrieveError(C30)</f>
        <v/>
      </c>
      <c r="H28" s="28" t="s">
        <v>28</v>
      </c>
      <c r="I28" s="29" t="s">
        <v>29</v>
      </c>
      <c r="J28" t="str">
        <f>_xll.ohRangeRetrieveError(I30)</f>
        <v/>
      </c>
    </row>
    <row r="31" spans="2:10" ht="13.5" thickBot="1" x14ac:dyDescent="0.25"/>
    <row r="32" spans="2:10" ht="15" x14ac:dyDescent="0.25">
      <c r="B32" s="12" t="s">
        <v>26</v>
      </c>
      <c r="C32" s="13"/>
      <c r="H32" s="12" t="s">
        <v>26</v>
      </c>
      <c r="I32" s="13"/>
    </row>
    <row r="33" spans="2:10" x14ac:dyDescent="0.2">
      <c r="B33" s="14" t="s">
        <v>8</v>
      </c>
      <c r="C33" s="3" t="str">
        <f ca="1">_xll.qlBlackConstantVol(,C17,C22,C12,C23)</f>
        <v>obj_0000b#0030</v>
      </c>
      <c r="D33" t="str">
        <f ca="1">_xll.ohRangeRetrieveError(C33)</f>
        <v/>
      </c>
      <c r="H33" s="14" t="s">
        <v>8</v>
      </c>
      <c r="I33" s="3" t="str">
        <f ca="1">_xll.qlBlackConstantVol(,I17,I22,I12,I23)</f>
        <v>obj_00000#0045</v>
      </c>
      <c r="J33" t="str">
        <f ca="1">_xll.ohRangeRetrieveError(I33)</f>
        <v/>
      </c>
    </row>
    <row r="34" spans="2:10" x14ac:dyDescent="0.2">
      <c r="B34" s="14" t="s">
        <v>21</v>
      </c>
      <c r="C34" s="3" t="str">
        <f ca="1">_xll.qlGeneralizedBlackScholesProcess(,C33,C9,C23,C17,C10,C11)</f>
        <v>obj_0000f#0030</v>
      </c>
      <c r="D34" t="str">
        <f ca="1">_xll.ohRangeRetrieveError(C34)</f>
        <v/>
      </c>
      <c r="H34" s="14" t="s">
        <v>21</v>
      </c>
      <c r="I34" s="3" t="str">
        <f ca="1">_xll.qlGeneralizedBlackScholesProcess(,I33,I9,I23,I17,I10,I11)</f>
        <v>obj_00001#0045</v>
      </c>
      <c r="J34" t="str">
        <f ca="1">_xll.ohRangeRetrieveError(I34)</f>
        <v/>
      </c>
    </row>
    <row r="35" spans="2:10" x14ac:dyDescent="0.2">
      <c r="B35" s="14" t="s">
        <v>12</v>
      </c>
      <c r="C35" s="25" t="s">
        <v>1</v>
      </c>
      <c r="D35" t="str">
        <f>_xll.ohRangeRetrieveError(C35)</f>
        <v/>
      </c>
      <c r="H35" s="14" t="s">
        <v>12</v>
      </c>
      <c r="I35" s="25" t="s">
        <v>1</v>
      </c>
      <c r="J35" t="str">
        <f>_xll.ohRangeRetrieveError(I35)</f>
        <v/>
      </c>
    </row>
    <row r="36" spans="2:10" x14ac:dyDescent="0.2">
      <c r="B36" s="14" t="s">
        <v>18</v>
      </c>
      <c r="C36" s="25" t="str">
        <f>_xll.qlStrikedTypePayoff(,C35,C7,C8)</f>
        <v>obj_0000c#0001</v>
      </c>
      <c r="H36" s="14" t="s">
        <v>18</v>
      </c>
      <c r="I36" s="25" t="str">
        <f>_xll.qlStrikedTypePayoff(,I35,I7,I8)</f>
        <v>obj_00004#0003</v>
      </c>
    </row>
    <row r="37" spans="2:10" x14ac:dyDescent="0.2">
      <c r="B37" s="14" t="s">
        <v>22</v>
      </c>
      <c r="C37" s="3" t="str">
        <f ca="1">_xll.qlBinomialPricingEngine(,C28,C34,100)</f>
        <v>obj_00011#0030</v>
      </c>
      <c r="D37" t="str">
        <f ca="1">_xll.ohRangeRetrieveError(C37)</f>
        <v/>
      </c>
      <c r="H37" s="14" t="s">
        <v>22</v>
      </c>
      <c r="I37" s="3" t="str">
        <f ca="1">_xll.qlBinomialPricingEngine(,I28,I34,100)</f>
        <v>obj_00003#0045</v>
      </c>
      <c r="J37" t="str">
        <f ca="1">_xll.ohRangeRetrieveError(I37)</f>
        <v/>
      </c>
    </row>
    <row r="38" spans="2:10" x14ac:dyDescent="0.2">
      <c r="B38" s="2" t="s">
        <v>27</v>
      </c>
      <c r="C38" s="3" t="str">
        <f ca="1">_xll.qlAmericanExercise(,C17,C13)</f>
        <v>obj_0000a#0030</v>
      </c>
      <c r="D38" t="str">
        <f ca="1">_xll.ohRangeRetrieveError(C38)</f>
        <v/>
      </c>
      <c r="H38" s="2" t="s">
        <v>27</v>
      </c>
      <c r="I38" s="3" t="str">
        <f ca="1">_xll.qlAmericanExercise(,I17,I13)</f>
        <v>obj_00002#0045</v>
      </c>
      <c r="J38" t="str">
        <f ca="1">_xll.ohRangeRetrieveError(I38)</f>
        <v/>
      </c>
    </row>
    <row r="39" spans="2:10" x14ac:dyDescent="0.2">
      <c r="B39" s="2" t="s">
        <v>30</v>
      </c>
      <c r="C39" s="3" t="str">
        <f ca="1">_xll.qlVanillaOption(,C36,C38)</f>
        <v>obj_00010#0030</v>
      </c>
      <c r="D39" t="str">
        <f ca="1">_xll.ohRangeRetrieveError(C39)</f>
        <v/>
      </c>
      <c r="H39" s="2" t="s">
        <v>30</v>
      </c>
      <c r="I39" s="3" t="str">
        <f ca="1">_xll.qlDividendVanillaOption(,I36,I38,H45:H46,I45:I46)</f>
        <v>obj_00006#0041</v>
      </c>
      <c r="J39" t="str">
        <f ca="1">_xll.ohRangeRetrieveError(I39)</f>
        <v/>
      </c>
    </row>
    <row r="40" spans="2:10" ht="13.5" thickBot="1" x14ac:dyDescent="0.25">
      <c r="B40" s="15" t="s">
        <v>19</v>
      </c>
      <c r="C40" s="16" t="b">
        <f ca="1">_xll.qlInstrumentSetPricingEngine(C39,C37)</f>
        <v>1</v>
      </c>
      <c r="D40" t="str">
        <f ca="1">_xll.ohRangeRetrieveError(C40)</f>
        <v/>
      </c>
      <c r="H40" s="15" t="s">
        <v>19</v>
      </c>
      <c r="I40" s="16" t="b">
        <f ca="1">_xll.qlInstrumentSetPricingEngine(I39,I37)</f>
        <v>1</v>
      </c>
      <c r="J40" t="str">
        <f ca="1">_xll.ohRangeRetrieveError(I40)</f>
        <v/>
      </c>
    </row>
    <row r="42" spans="2:10" x14ac:dyDescent="0.2">
      <c r="D42" t="str">
        <f>_xll.ohRangeRetrieveError(C42)</f>
        <v/>
      </c>
      <c r="J42" t="str">
        <f>_xll.ohRangeRetrieveError(I42)</f>
        <v/>
      </c>
    </row>
    <row r="43" spans="2:10" x14ac:dyDescent="0.2">
      <c r="B43" s="30"/>
      <c r="C43" s="30"/>
    </row>
    <row r="44" spans="2:10" x14ac:dyDescent="0.2">
      <c r="B44" s="30"/>
      <c r="C44" s="30"/>
      <c r="H44" s="1" t="s">
        <v>31</v>
      </c>
    </row>
    <row r="45" spans="2:10" x14ac:dyDescent="0.2">
      <c r="B45" s="31"/>
      <c r="C45" s="30"/>
      <c r="H45" s="26">
        <v>41913</v>
      </c>
      <c r="I45" s="27">
        <v>1.5</v>
      </c>
    </row>
    <row r="46" spans="2:10" x14ac:dyDescent="0.2">
      <c r="B46" s="31"/>
      <c r="C46" s="30"/>
      <c r="H46" s="26">
        <v>41944</v>
      </c>
      <c r="I46" s="27">
        <v>1.5</v>
      </c>
    </row>
    <row r="47" spans="2:10" x14ac:dyDescent="0.2">
      <c r="B47" s="30"/>
      <c r="C47" s="30"/>
    </row>
    <row r="49" spans="2:10" x14ac:dyDescent="0.2">
      <c r="B49" s="1"/>
      <c r="D49" t="str">
        <f>_xll.ohRangeRetrieveError(C49)</f>
        <v/>
      </c>
      <c r="H49" s="1"/>
      <c r="J49" t="str">
        <f>_xll.ohRangeRetrieveError(I49)</f>
        <v/>
      </c>
    </row>
  </sheetData>
  <dataValidations disablePrompts="1" count="4">
    <dataValidation type="list" allowBlank="1" showInputMessage="1" showErrorMessage="1" sqref="I7 C7">
      <formula1>#REF!</formula1>
    </dataValidation>
    <dataValidation type="list" allowBlank="1" showInputMessage="1" showErrorMessage="1" sqref="I18 C18">
      <formula1>#REF!</formula1>
    </dataValidation>
    <dataValidation type="list" allowBlank="1" showInputMessage="1" showErrorMessage="1" sqref="I23 C23">
      <formula1>#REF!</formula1>
    </dataValidation>
    <dataValidation type="list" allowBlank="1" showInputMessage="1" showErrorMessage="1" sqref="I22 C22">
      <formula1>#REF!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american Option Pricer</vt:lpstr>
    </vt:vector>
  </TitlesOfParts>
  <Company>QuantLib -- http://quantlib.org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Ehlers</dc:creator>
  <cp:lastModifiedBy>lagrotta</cp:lastModifiedBy>
  <dcterms:created xsi:type="dcterms:W3CDTF">2008-01-04T20:56:38Z</dcterms:created>
  <dcterms:modified xsi:type="dcterms:W3CDTF">2014-08-07T12:05:30Z</dcterms:modified>
</cp:coreProperties>
</file>