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7795" windowHeight="748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import1">[1]FutureOptions!$B$7</definedName>
    <definedName name="import2">[1]FutureOptions!$B$14</definedName>
    <definedName name="LogNormalShift">'[1]ICAP matrix'!$A$2</definedName>
  </definedNames>
  <calcPr calcId="145621"/>
</workbook>
</file>

<file path=xl/calcChain.xml><?xml version="1.0" encoding="utf-8"?>
<calcChain xmlns="http://schemas.openxmlformats.org/spreadsheetml/2006/main">
  <c r="T1" i="1" l="1"/>
  <c r="Q3" i="1"/>
  <c r="W3" i="1"/>
  <c r="R3" i="1"/>
  <c r="X3" i="1"/>
  <c r="Q4" i="1"/>
  <c r="U3" i="1"/>
  <c r="X4" i="1"/>
  <c r="V3" i="1"/>
  <c r="S3" i="1"/>
  <c r="T3" i="1"/>
  <c r="R4" i="1"/>
  <c r="U4" i="1"/>
  <c r="Y4" i="1" s="1"/>
  <c r="V4" i="1"/>
  <c r="T4" i="1"/>
  <c r="W4" i="1"/>
  <c r="S4" i="1"/>
  <c r="Y3" i="1" l="1"/>
</calcChain>
</file>

<file path=xl/sharedStrings.xml><?xml version="1.0" encoding="utf-8"?>
<sst xmlns="http://schemas.openxmlformats.org/spreadsheetml/2006/main" count="32" uniqueCount="15">
  <si>
    <t>beta</t>
  </si>
  <si>
    <t>alpha</t>
  </si>
  <si>
    <t>rho</t>
  </si>
  <si>
    <t>strike</t>
  </si>
  <si>
    <t>vol1</t>
  </si>
  <si>
    <t>vol2</t>
  </si>
  <si>
    <t>guess</t>
  </si>
  <si>
    <t>nu</t>
  </si>
  <si>
    <t>fixed</t>
  </si>
  <si>
    <t>time</t>
  </si>
  <si>
    <t>fwd</t>
  </si>
  <si>
    <t>max error</t>
  </si>
  <si>
    <t>rms error</t>
  </si>
  <si>
    <t>end criteria</t>
  </si>
  <si>
    <t>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</si>
</sst>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0.0000%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5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64" fontId="0" fillId="0" borderId="4" xfId="0" applyNumberFormat="1" applyBorder="1"/>
    <xf numFmtId="164" fontId="0" fillId="0" borderId="0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10" fontId="0" fillId="0" borderId="0" xfId="0" applyNumberFormat="1" applyBorder="1"/>
    <xf numFmtId="10" fontId="0" fillId="0" borderId="5" xfId="0" applyNumberFormat="1" applyBorder="1"/>
    <xf numFmtId="10" fontId="0" fillId="0" borderId="7" xfId="0" applyNumberFormat="1" applyBorder="1"/>
    <xf numFmtId="10" fontId="0" fillId="0" borderId="8" xfId="0" applyNumberFormat="1" applyBorder="1"/>
    <xf numFmtId="0" fontId="0" fillId="0" borderId="6" xfId="0" applyBorder="1"/>
    <xf numFmtId="0" fontId="0" fillId="0" borderId="9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65" fontId="0" fillId="0" borderId="10" xfId="0" applyNumberFormat="1" applyBorder="1"/>
    <xf numFmtId="165" fontId="0" fillId="0" borderId="11" xfId="0" applyNumberFormat="1" applyBorder="1"/>
    <xf numFmtId="166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RD_caps_EU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AP matrix"/>
      <sheetName val="FutureOptions"/>
      <sheetName val="FutOptCalib"/>
      <sheetName val="CFVolInterp"/>
      <sheetName val="Bootstrap"/>
      <sheetName val="calibration"/>
      <sheetName val="OUTPUT 6m"/>
      <sheetName val="OUTPUT 3m"/>
      <sheetName val="Zero Floors"/>
      <sheetName val="OUTPUT 1m"/>
      <sheetName val="OUTPUT 12m"/>
      <sheetName val="PRICING"/>
      <sheetName val="PRICING2"/>
      <sheetName val="Mixture"/>
      <sheetName val="CAP VOLS"/>
    </sheetNames>
    <sheetDataSet>
      <sheetData sheetId="0">
        <row r="2">
          <cell r="A2">
            <v>0.01</v>
          </cell>
        </row>
      </sheetData>
      <sheetData sheetId="1">
        <row r="2">
          <cell r="E2">
            <v>100500</v>
          </cell>
        </row>
        <row r="7">
          <cell r="B7" t="b">
            <v>1</v>
          </cell>
        </row>
        <row r="14">
          <cell r="B14" t="b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"/>
  <sheetViews>
    <sheetView tabSelected="1" workbookViewId="0">
      <selection activeCell="T1" sqref="T1"/>
    </sheetView>
  </sheetViews>
  <sheetFormatPr defaultRowHeight="15" outlineLevelCol="1" x14ac:dyDescent="0.25"/>
  <cols>
    <col min="1" max="1" width="6" bestFit="1" customWidth="1"/>
    <col min="2" max="6" width="8.140625" bestFit="1" customWidth="1"/>
    <col min="7" max="7" width="6.5703125" hidden="1" customWidth="1" outlineLevel="1"/>
    <col min="8" max="8" width="8.140625" hidden="1" customWidth="1" outlineLevel="1"/>
    <col min="9" max="9" width="6.140625" hidden="1" customWidth="1" outlineLevel="1"/>
    <col min="10" max="10" width="7.140625" hidden="1" customWidth="1" outlineLevel="1"/>
    <col min="11" max="11" width="8.140625" hidden="1" customWidth="1" outlineLevel="1"/>
    <col min="12" max="12" width="7.140625" hidden="1" customWidth="1" outlineLevel="1"/>
    <col min="13" max="13" width="7.5703125" hidden="1" customWidth="1" outlineLevel="1"/>
    <col min="14" max="14" width="6.85546875" hidden="1" customWidth="1" outlineLevel="1"/>
    <col min="15" max="16" width="7.5703125" hidden="1" customWidth="1" outlineLevel="1"/>
    <col min="17" max="17" width="15.140625" bestFit="1" customWidth="1" collapsed="1"/>
    <col min="18" max="18" width="9.5703125" bestFit="1" customWidth="1"/>
    <col min="19" max="19" width="9.140625" bestFit="1" customWidth="1"/>
    <col min="20" max="20" width="14.85546875" bestFit="1" customWidth="1"/>
    <col min="21" max="22" width="7.140625" bestFit="1" customWidth="1"/>
    <col min="23" max="23" width="8.140625" bestFit="1" customWidth="1"/>
    <col min="24" max="24" width="7.140625" bestFit="1" customWidth="1"/>
    <col min="25" max="25" width="68.85546875" bestFit="1" customWidth="1"/>
  </cols>
  <sheetData>
    <row r="1" spans="1:25" x14ac:dyDescent="0.25">
      <c r="A1" s="2"/>
      <c r="B1" s="3">
        <v>1</v>
      </c>
      <c r="C1" s="3">
        <v>1</v>
      </c>
      <c r="D1" s="3">
        <v>1</v>
      </c>
      <c r="E1" s="3">
        <v>1</v>
      </c>
      <c r="F1" s="4">
        <v>1</v>
      </c>
      <c r="I1" s="18" t="s">
        <v>6</v>
      </c>
      <c r="J1" s="19" t="s">
        <v>6</v>
      </c>
      <c r="K1" s="19" t="s">
        <v>6</v>
      </c>
      <c r="L1" s="20" t="s">
        <v>6</v>
      </c>
      <c r="M1" s="18" t="s">
        <v>8</v>
      </c>
      <c r="N1" s="19" t="s">
        <v>8</v>
      </c>
      <c r="O1" s="19" t="s">
        <v>8</v>
      </c>
      <c r="P1" s="20" t="s">
        <v>8</v>
      </c>
      <c r="T1" t="str">
        <f>_xll.qlVersion()</f>
        <v>1.2.1</v>
      </c>
      <c r="U1" s="18" t="s">
        <v>14</v>
      </c>
      <c r="V1" s="19" t="s">
        <v>14</v>
      </c>
      <c r="W1" s="19" t="s">
        <v>14</v>
      </c>
      <c r="X1" s="20" t="s">
        <v>14</v>
      </c>
    </row>
    <row r="2" spans="1:25" x14ac:dyDescent="0.25">
      <c r="A2" s="17" t="s">
        <v>3</v>
      </c>
      <c r="B2" s="24">
        <v>0.01</v>
      </c>
      <c r="C2" s="24">
        <v>1.1249999999999974E-2</v>
      </c>
      <c r="D2" s="24">
        <v>1.2499999999999947E-2</v>
      </c>
      <c r="E2" s="24">
        <v>1.3750000000000031E-2</v>
      </c>
      <c r="F2" s="25">
        <v>1.5000000000000005E-2</v>
      </c>
      <c r="G2" s="27" t="s">
        <v>9</v>
      </c>
      <c r="H2" s="27" t="s">
        <v>10</v>
      </c>
      <c r="I2" s="21" t="s">
        <v>1</v>
      </c>
      <c r="J2" s="22" t="s">
        <v>0</v>
      </c>
      <c r="K2" s="22" t="s">
        <v>7</v>
      </c>
      <c r="L2" s="23" t="s">
        <v>2</v>
      </c>
      <c r="M2" s="21" t="s">
        <v>1</v>
      </c>
      <c r="N2" s="22" t="s">
        <v>0</v>
      </c>
      <c r="O2" s="22" t="s">
        <v>7</v>
      </c>
      <c r="P2" s="23" t="s">
        <v>2</v>
      </c>
      <c r="R2" s="28" t="s">
        <v>11</v>
      </c>
      <c r="S2" s="28" t="s">
        <v>12</v>
      </c>
      <c r="T2" s="28" t="s">
        <v>13</v>
      </c>
      <c r="U2" s="21" t="s">
        <v>1</v>
      </c>
      <c r="V2" s="22" t="s">
        <v>0</v>
      </c>
      <c r="W2" s="22" t="s">
        <v>7</v>
      </c>
      <c r="X2" s="23" t="s">
        <v>2</v>
      </c>
    </row>
    <row r="3" spans="1:25" x14ac:dyDescent="0.25">
      <c r="A3" s="5" t="s">
        <v>4</v>
      </c>
      <c r="B3" s="12">
        <v>0.23203074557778391</v>
      </c>
      <c r="C3" s="12">
        <v>0.20246010547241913</v>
      </c>
      <c r="D3" s="12">
        <v>0.31214867459120033</v>
      </c>
      <c r="E3" s="12">
        <v>0.39021409281478581</v>
      </c>
      <c r="F3" s="13">
        <v>0.50454509898524491</v>
      </c>
      <c r="G3" s="26">
        <v>0.13415468856947296</v>
      </c>
      <c r="H3" s="1">
        <v>1.1075000000000048E-2</v>
      </c>
      <c r="I3" s="12">
        <v>5.8191239923533625E-3</v>
      </c>
      <c r="J3" s="12">
        <v>0.25</v>
      </c>
      <c r="K3" s="12">
        <v>3.460269840985104</v>
      </c>
      <c r="L3" s="13">
        <v>0.34193781967265419</v>
      </c>
      <c r="M3" s="6" t="b">
        <v>0</v>
      </c>
      <c r="N3" s="7" t="b">
        <v>1</v>
      </c>
      <c r="O3" s="7" t="b">
        <v>0</v>
      </c>
      <c r="P3" s="8" t="b">
        <v>0</v>
      </c>
      <c r="Q3" t="str">
        <f>_xll.qlSABRInterpolation(,_xll.ohFilter(B$2:F$2,B$1:F$1),_xll.ohFilter(B3:F3,B$1:F$1),G3,H3,I3,J3,K3,L3,M3,N3,O3,P3,TRUE)</f>
        <v>obj_01203#0008</v>
      </c>
      <c r="R3" s="29">
        <f>_xll.qlSABRInterpolationMaxError(Q3)</f>
        <v>1.7890169513129994E-2</v>
      </c>
      <c r="S3" s="29">
        <f>_xll.qlSABRInterpolationRmsError(Q3)</f>
        <v>9.3894810004851153E-3</v>
      </c>
      <c r="T3" t="str">
        <f>_xll.qlSABRInterpolationEndCriteria(Q3)</f>
        <v>StationaryPoint</v>
      </c>
      <c r="U3" s="12">
        <f>_xll.qlSABRInterpolationAlpha(Q3)</f>
        <v>5.8191238617011989E-3</v>
      </c>
      <c r="V3" s="12">
        <f>_xll.qlSABRInterpolationBeta(Q3)</f>
        <v>0.25</v>
      </c>
      <c r="W3" s="12">
        <f>_xll.qlSABRInterpolationNu(Q3)</f>
        <v>3.4602698856073135</v>
      </c>
      <c r="X3" s="13">
        <f>_xll.qlSABRInterpolationRho((Q3))</f>
        <v>0.3419377953401912</v>
      </c>
      <c r="Y3" t="str">
        <f>_xll.ohRangeRetrieveError(U3)</f>
        <v/>
      </c>
    </row>
    <row r="4" spans="1:25" x14ac:dyDescent="0.25">
      <c r="A4" s="16" t="s">
        <v>5</v>
      </c>
      <c r="B4" s="14">
        <v>0.16671765356266915</v>
      </c>
      <c r="C4" s="14">
        <v>0.20198899222879257</v>
      </c>
      <c r="D4" s="14">
        <v>0.27847960120133564</v>
      </c>
      <c r="E4" s="14">
        <v>0.32788255004109146</v>
      </c>
      <c r="F4" s="15">
        <v>0.37273716621866143</v>
      </c>
      <c r="G4" s="26">
        <v>0.38329911019849416</v>
      </c>
      <c r="H4" s="1">
        <v>1.1024999999999943E-2</v>
      </c>
      <c r="I4" s="14">
        <v>6.2406545641040369E-3</v>
      </c>
      <c r="J4" s="14">
        <v>0.25</v>
      </c>
      <c r="K4" s="14">
        <v>1.9397386905952507</v>
      </c>
      <c r="L4" s="15">
        <v>0.63655125005756319</v>
      </c>
      <c r="M4" s="9" t="b">
        <v>0</v>
      </c>
      <c r="N4" s="10" t="b">
        <v>1</v>
      </c>
      <c r="O4" s="10" t="b">
        <v>0</v>
      </c>
      <c r="P4" s="11" t="b">
        <v>0</v>
      </c>
      <c r="Q4" t="str">
        <f>_xll.qlSABRInterpolation(,_xll.ohFilter(B$2:F$2,B$1:F$1),_xll.ohFilter(B4:F4,B$1:F$1),G4,H4,I4,J4,K4,L4,M4,N4,O4,P4,TRUE)</f>
        <v>obj_01204#0008</v>
      </c>
      <c r="R4" s="29">
        <f>_xll.qlSABRInterpolationMaxError(Q4)</f>
        <v>6.4717650794134385E-3</v>
      </c>
      <c r="S4" s="29">
        <f>_xll.qlSABRInterpolationRmsError(Q4)</f>
        <v>4.3256285929894672E-3</v>
      </c>
      <c r="T4" t="str">
        <f>_xll.qlSABRInterpolationEndCriteria(Q4)</f>
        <v>StationaryPoint</v>
      </c>
      <c r="U4" s="14">
        <f>_xll.qlSABRInterpolationAlpha(Q4)</f>
        <v>6.2406546549991677E-3</v>
      </c>
      <c r="V4" s="14">
        <f>_xll.qlSABRInterpolationBeta(Q4)</f>
        <v>0.25</v>
      </c>
      <c r="W4" s="14">
        <f>_xll.qlSABRInterpolationNu(Q4)</f>
        <v>1.939738669655056</v>
      </c>
      <c r="X4" s="15">
        <f>_xll.qlSABRInterpolationRho((Q4))</f>
        <v>0.63655126939482432</v>
      </c>
      <c r="Y4" t="str">
        <f>_xll.ohRangeRetrieveError(U4)</f>
        <v/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Banca IMI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Nuccio Stefano</dc:creator>
  <cp:lastModifiedBy>ZANZI MADDALENA</cp:lastModifiedBy>
  <dcterms:created xsi:type="dcterms:W3CDTF">2014-10-27T09:16:15Z</dcterms:created>
  <dcterms:modified xsi:type="dcterms:W3CDTF">2014-11-14T17:10:46Z</dcterms:modified>
</cp:coreProperties>
</file>